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0" i="1" l="1"/>
  <c r="D30" i="1"/>
  <c r="C31" i="1"/>
  <c r="D31" i="1"/>
  <c r="C32" i="1"/>
  <c r="D32" i="1"/>
  <c r="C33" i="1"/>
  <c r="D33" i="1"/>
  <c r="C34" i="1"/>
  <c r="D34" i="1"/>
  <c r="C35" i="1"/>
  <c r="D35" i="1"/>
  <c r="C36" i="1"/>
  <c r="D36" i="1"/>
  <c r="C37" i="1"/>
  <c r="D37" i="1"/>
  <c r="C38" i="1"/>
  <c r="D38" i="1"/>
  <c r="C39" i="1"/>
  <c r="D39" i="1"/>
  <c r="B31" i="1"/>
  <c r="B32" i="1"/>
  <c r="B33" i="1"/>
  <c r="B34" i="1"/>
  <c r="B35" i="1"/>
  <c r="B36" i="1"/>
  <c r="B37" i="1"/>
  <c r="B38" i="1"/>
  <c r="B39" i="1"/>
  <c r="B30" i="1"/>
  <c r="B42" i="1" s="1"/>
  <c r="J43" i="1" l="1"/>
  <c r="M43" i="1"/>
  <c r="N43" i="1"/>
  <c r="D42" i="1"/>
  <c r="F30" i="1" s="1"/>
  <c r="H30" i="1" s="1"/>
  <c r="P43" i="1"/>
  <c r="K43" i="1"/>
  <c r="O43" i="1"/>
  <c r="C42" i="1"/>
  <c r="E33" i="1" s="1"/>
  <c r="G33" i="1" s="1"/>
  <c r="L43" i="1"/>
  <c r="F33" i="1"/>
  <c r="H33" i="1" s="1"/>
  <c r="F34" i="1"/>
  <c r="H34" i="1" s="1"/>
  <c r="F37" i="1"/>
  <c r="H37" i="1" s="1"/>
  <c r="F38" i="1"/>
  <c r="H38" i="1" s="1"/>
  <c r="E38" i="1"/>
  <c r="F31" i="1"/>
  <c r="F35" i="1"/>
  <c r="H35" i="1" s="1"/>
  <c r="F39" i="1"/>
  <c r="H39" i="1" s="1"/>
  <c r="E35" i="1"/>
  <c r="E31" i="1"/>
  <c r="F32" i="1"/>
  <c r="H32" i="1" s="1"/>
  <c r="F36" i="1"/>
  <c r="H36" i="1" s="1"/>
  <c r="E39" i="1" l="1"/>
  <c r="G39" i="1" s="1"/>
  <c r="E36" i="1"/>
  <c r="G36" i="1" s="1"/>
  <c r="E37" i="1"/>
  <c r="G37" i="1" s="1"/>
  <c r="E32" i="1"/>
  <c r="E34" i="1"/>
  <c r="I34" i="1" s="1"/>
  <c r="E30" i="1"/>
  <c r="I30" i="1" s="1"/>
  <c r="H31" i="1"/>
  <c r="H42" i="1" s="1"/>
  <c r="K42" i="1" s="1"/>
  <c r="I31" i="1"/>
  <c r="G31" i="1"/>
  <c r="I38" i="1"/>
  <c r="G38" i="1"/>
  <c r="F42" i="1"/>
  <c r="I35" i="1"/>
  <c r="G35" i="1"/>
  <c r="I33" i="1"/>
  <c r="G32" i="1"/>
  <c r="I32" i="1"/>
  <c r="I39" i="1" l="1"/>
  <c r="G30" i="1"/>
  <c r="G34" i="1"/>
  <c r="I36" i="1"/>
  <c r="E42" i="1"/>
  <c r="I37" i="1"/>
  <c r="N42" i="1"/>
  <c r="G42" i="1" l="1"/>
  <c r="J42" i="1" s="1"/>
  <c r="M42" i="1" s="1"/>
  <c r="I42" i="1"/>
  <c r="L42" i="1" s="1"/>
  <c r="O42" i="1" l="1"/>
  <c r="P45" i="1"/>
  <c r="P42" i="1"/>
</calcChain>
</file>

<file path=xl/sharedStrings.xml><?xml version="1.0" encoding="utf-8"?>
<sst xmlns="http://schemas.openxmlformats.org/spreadsheetml/2006/main" count="29" uniqueCount="26">
  <si>
    <t>共分散・相関係数・決定係数</t>
    <phoneticPr fontId="1"/>
  </si>
  <si>
    <t>x平均</t>
    <rPh sb="1" eb="3">
      <t>ヘイキン</t>
    </rPh>
    <phoneticPr fontId="1"/>
  </si>
  <si>
    <t>y平均</t>
    <rPh sb="1" eb="3">
      <t>ヘイキン</t>
    </rPh>
    <phoneticPr fontId="1"/>
  </si>
  <si>
    <t>dx合計</t>
    <rPh sb="2" eb="4">
      <t>ゴウケイ</t>
    </rPh>
    <phoneticPr fontId="1"/>
  </si>
  <si>
    <t>dy合計</t>
    <rPh sb="2" eb="4">
      <t>ゴウケイ</t>
    </rPh>
    <phoneticPr fontId="1"/>
  </si>
  <si>
    <t>dx^2合計</t>
    <rPh sb="4" eb="6">
      <t>ゴウケイ</t>
    </rPh>
    <phoneticPr fontId="1"/>
  </si>
  <si>
    <t>dy^2合計</t>
    <rPh sb="4" eb="6">
      <t>ゴウケイ</t>
    </rPh>
    <phoneticPr fontId="1"/>
  </si>
  <si>
    <t>dxdy</t>
    <phoneticPr fontId="1"/>
  </si>
  <si>
    <t>dxdy合計</t>
    <rPh sb="4" eb="6">
      <t>ゴウケイ</t>
    </rPh>
    <phoneticPr fontId="1"/>
  </si>
  <si>
    <t>データ通番
No</t>
    <rPh sb="3" eb="5">
      <t>ツウバン</t>
    </rPh>
    <phoneticPr fontId="1"/>
  </si>
  <si>
    <t>説明変数
x</t>
    <rPh sb="0" eb="2">
      <t>セツメイ</t>
    </rPh>
    <rPh sb="2" eb="4">
      <t>ヘンスウ</t>
    </rPh>
    <phoneticPr fontId="1"/>
  </si>
  <si>
    <t>被説明変数
y</t>
    <rPh sb="0" eb="1">
      <t>ヒ</t>
    </rPh>
    <rPh sb="1" eb="3">
      <t>セツメイ</t>
    </rPh>
    <rPh sb="3" eb="5">
      <t>ヘンスウ</t>
    </rPh>
    <phoneticPr fontId="1"/>
  </si>
  <si>
    <t>残差
dx</t>
    <rPh sb="0" eb="2">
      <t>ザンサ</t>
    </rPh>
    <phoneticPr fontId="1"/>
  </si>
  <si>
    <t>残差
dy</t>
    <phoneticPr fontId="1"/>
  </si>
  <si>
    <t>分散
Vx</t>
    <rPh sb="0" eb="2">
      <t>ブンサン</t>
    </rPh>
    <phoneticPr fontId="1"/>
  </si>
  <si>
    <t>分散
Vy</t>
    <rPh sb="0" eb="2">
      <t>ブンサン</t>
    </rPh>
    <phoneticPr fontId="1"/>
  </si>
  <si>
    <t>共分散
Vxy</t>
    <rPh sb="0" eb="1">
      <t>キョウ</t>
    </rPh>
    <rPh sb="1" eb="3">
      <t>ブンサン</t>
    </rPh>
    <phoneticPr fontId="1"/>
  </si>
  <si>
    <t>標準偏差
σx</t>
    <rPh sb="0" eb="2">
      <t>ヒョウジュン</t>
    </rPh>
    <rPh sb="2" eb="4">
      <t>ヘンサ</t>
    </rPh>
    <phoneticPr fontId="1"/>
  </si>
  <si>
    <t>標準偏差
σy</t>
    <phoneticPr fontId="1"/>
  </si>
  <si>
    <t>相関係数
Rxy</t>
    <rPh sb="0" eb="2">
      <t>ソウカン</t>
    </rPh>
    <rPh sb="2" eb="4">
      <t>ケイスウ</t>
    </rPh>
    <phoneticPr fontId="1"/>
  </si>
  <si>
    <t>決定係数
R^2</t>
    <rPh sb="0" eb="2">
      <t>ケッテイ</t>
    </rPh>
    <rPh sb="2" eb="4">
      <t>ケイスウ</t>
    </rPh>
    <phoneticPr fontId="1"/>
  </si>
  <si>
    <t>dx^2</t>
    <phoneticPr fontId="1"/>
  </si>
  <si>
    <t>データ数
n</t>
    <rPh sb="3" eb="4">
      <t>スウ</t>
    </rPh>
    <phoneticPr fontId="1"/>
  </si>
  <si>
    <t>dy^2</t>
    <phoneticPr fontId="1"/>
  </si>
  <si>
    <t>相関係数・決定係数の算出</t>
    <rPh sb="0" eb="2">
      <t>ソウカン</t>
    </rPh>
    <rPh sb="2" eb="4">
      <t>ケイスウ</t>
    </rPh>
    <rPh sb="5" eb="7">
      <t>ケッテイ</t>
    </rPh>
    <rPh sb="7" eb="9">
      <t>ケイスウ</t>
    </rPh>
    <rPh sb="10" eb="12">
      <t>サンシュツ</t>
    </rPh>
    <phoneticPr fontId="1"/>
  </si>
  <si>
    <t>入力データとグラフ</t>
    <rPh sb="0" eb="2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</si>
</sst>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8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/>
    <xf numFmtId="0" fontId="3" fillId="0" borderId="2" xfId="0" applyFont="1" applyBorder="1"/>
    <xf numFmtId="0" fontId="4" fillId="2" borderId="3" xfId="0" applyFont="1" applyFill="1" applyBorder="1" applyAlignment="1">
      <alignment horizontal="center" wrapText="1"/>
    </xf>
    <xf numFmtId="0" fontId="3" fillId="0" borderId="4" xfId="0" applyFont="1" applyBorder="1"/>
    <xf numFmtId="0" fontId="3" fillId="0" borderId="5" xfId="0" applyFont="1" applyBorder="1"/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176" fontId="3" fillId="0" borderId="4" xfId="0" applyNumberFormat="1" applyFont="1" applyBorder="1"/>
    <xf numFmtId="176" fontId="3" fillId="0" borderId="5" xfId="0" applyNumberFormat="1" applyFont="1" applyBorder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strRef>
          <c:f>Sheet1!$P$45</c:f>
          <c:strCache>
            <c:ptCount val="1"/>
            <c:pt idx="0">
              <c:v>相関係数 0.62  決定係数 0.38</c:v>
            </c:pt>
          </c:strCache>
        </c:strRef>
      </c:tx>
      <c:layout>
        <c:manualLayout>
          <c:xMode val="edge"/>
          <c:yMode val="edge"/>
          <c:x val="0.22031795504822702"/>
          <c:y val="2.7245535193866244E-2"/>
        </c:manualLayout>
      </c:layout>
      <c:overlay val="0"/>
      <c:txPr>
        <a:bodyPr/>
        <a:lstStyle/>
        <a:p>
          <a:pPr>
            <a:defRPr sz="160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Sheet1!$D$5</c:f>
              <c:strCache>
                <c:ptCount val="1"/>
                <c:pt idx="0">
                  <c:v>被説明変数
y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Sheet1!$C$6:$C$15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Sheet1!$D$6:$D$15</c:f>
              <c:numCache>
                <c:formatCode>General</c:formatCode>
                <c:ptCount val="10"/>
                <c:pt idx="0">
                  <c:v>1</c:v>
                </c:pt>
                <c:pt idx="1">
                  <c:v>7</c:v>
                </c:pt>
                <c:pt idx="2">
                  <c:v>2</c:v>
                </c:pt>
                <c:pt idx="3">
                  <c:v>0</c:v>
                </c:pt>
                <c:pt idx="4">
                  <c:v>8</c:v>
                </c:pt>
                <c:pt idx="5">
                  <c:v>1</c:v>
                </c:pt>
                <c:pt idx="6">
                  <c:v>4</c:v>
                </c:pt>
                <c:pt idx="7">
                  <c:v>7</c:v>
                </c:pt>
                <c:pt idx="8">
                  <c:v>9</c:v>
                </c:pt>
                <c:pt idx="9">
                  <c:v>10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914176"/>
        <c:axId val="150916096"/>
      </c:scatterChart>
      <c:valAx>
        <c:axId val="150914176"/>
        <c:scaling>
          <c:orientation val="minMax"/>
          <c:max val="10"/>
          <c:min val="0"/>
        </c:scaling>
        <c:delete val="0"/>
        <c:axPos val="b"/>
        <c:majorGridlines>
          <c:spPr>
            <a:ln w="28575"/>
          </c:spPr>
        </c:majorGridlines>
        <c:minorGridlines/>
        <c:title>
          <c:tx>
            <c:rich>
              <a:bodyPr/>
              <a:lstStyle/>
              <a:p>
                <a:pPr>
                  <a:defRPr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defRPr>
                </a:pPr>
                <a:r>
                  <a:rPr lang="en-US" altLang="ja-JP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X</a:t>
                </a:r>
                <a:endParaRPr lang="ja-JP" altLang="en-US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0916096"/>
        <c:crosses val="autoZero"/>
        <c:crossBetween val="midCat"/>
        <c:majorUnit val="5"/>
        <c:minorUnit val="1"/>
      </c:valAx>
      <c:valAx>
        <c:axId val="150916096"/>
        <c:scaling>
          <c:orientation val="minMax"/>
          <c:max val="10"/>
          <c:min val="0"/>
        </c:scaling>
        <c:delete val="0"/>
        <c:axPos val="l"/>
        <c:majorGridlines>
          <c:spPr>
            <a:ln w="34925">
              <a:solidFill>
                <a:schemeClr val="tx1">
                  <a:lumMod val="50000"/>
                  <a:lumOff val="50000"/>
                </a:schemeClr>
              </a:solidFill>
            </a:ln>
          </c:spPr>
        </c:majorGridlines>
        <c:minorGridlines/>
        <c:title>
          <c:tx>
            <c:rich>
              <a:bodyPr rot="0" vert="wordArtVertRtl"/>
              <a:lstStyle/>
              <a:p>
                <a:pPr>
                  <a:defRPr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defRPr>
                </a:pPr>
                <a:r>
                  <a:rPr lang="en-US" altLang="ja-JP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Y</a:t>
                </a:r>
                <a:endParaRPr lang="ja-JP" altLang="en-US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0914176"/>
        <c:crosses val="autoZero"/>
        <c:crossBetween val="midCat"/>
        <c:majorUnit val="5"/>
        <c:minorUnit val="1"/>
      </c:valAx>
      <c:spPr>
        <a:ln w="31750">
          <a:solidFill>
            <a:schemeClr val="tx1">
              <a:lumMod val="65000"/>
              <a:lumOff val="35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157161</xdr:colOff>
      <xdr:row>4</xdr:row>
      <xdr:rowOff>14284</xdr:rowOff>
    </xdr:from>
    <xdr:to>
      <xdr:col>10</xdr:col>
      <xdr:colOff>523875</xdr:colOff>
      <xdr:row>24</xdr:row>
      <xdr:rowOff>123825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showGridLines="0" tabSelected="1" workbookViewId="0">
      <selection activeCell="B5" sqref="B5"/>
    </sheetView>
  </sheetViews>
  <sheetFormatPr defaultRowHeight="15.75" x14ac:dyDescent="0.25"/>
  <cols>
    <col min="1" max="1" width="1.25" style="2" customWidth="1"/>
    <col min="2" max="11" width="9" style="2"/>
    <col min="12" max="12" width="10" style="2" bestFit="1" customWidth="1"/>
    <col min="13" max="16384" width="9" style="2"/>
  </cols>
  <sheetData>
    <row r="1" spans="1:16" ht="24" x14ac:dyDescent="0.35">
      <c r="A1" s="1" t="s">
        <v>0</v>
      </c>
    </row>
    <row r="3" spans="1:16" x14ac:dyDescent="0.25">
      <c r="B3" s="6" t="s">
        <v>25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5" spans="1:16" ht="28.5" x14ac:dyDescent="0.25">
      <c r="B5" s="8" t="s">
        <v>9</v>
      </c>
      <c r="C5" s="8" t="s">
        <v>10</v>
      </c>
      <c r="D5" s="8" t="s">
        <v>11</v>
      </c>
    </row>
    <row r="6" spans="1:16" x14ac:dyDescent="0.25">
      <c r="B6" s="9">
        <v>1</v>
      </c>
      <c r="C6" s="9">
        <v>1</v>
      </c>
      <c r="D6" s="9">
        <v>1</v>
      </c>
    </row>
    <row r="7" spans="1:16" x14ac:dyDescent="0.25">
      <c r="B7" s="7">
        <v>2</v>
      </c>
      <c r="C7" s="7">
        <v>2</v>
      </c>
      <c r="D7" s="7">
        <v>7</v>
      </c>
    </row>
    <row r="8" spans="1:16" x14ac:dyDescent="0.25">
      <c r="B8" s="7">
        <v>3</v>
      </c>
      <c r="C8" s="7">
        <v>3</v>
      </c>
      <c r="D8" s="7">
        <v>2</v>
      </c>
    </row>
    <row r="9" spans="1:16" x14ac:dyDescent="0.25">
      <c r="B9" s="7">
        <v>4</v>
      </c>
      <c r="C9" s="7">
        <v>4</v>
      </c>
      <c r="D9" s="7">
        <v>0</v>
      </c>
    </row>
    <row r="10" spans="1:16" x14ac:dyDescent="0.25">
      <c r="B10" s="7">
        <v>5</v>
      </c>
      <c r="C10" s="7">
        <v>5</v>
      </c>
      <c r="D10" s="7">
        <v>8</v>
      </c>
    </row>
    <row r="11" spans="1:16" x14ac:dyDescent="0.25">
      <c r="B11" s="7">
        <v>6</v>
      </c>
      <c r="C11" s="7">
        <v>6</v>
      </c>
      <c r="D11" s="7">
        <v>1</v>
      </c>
    </row>
    <row r="12" spans="1:16" x14ac:dyDescent="0.25">
      <c r="B12" s="7">
        <v>7</v>
      </c>
      <c r="C12" s="7">
        <v>7</v>
      </c>
      <c r="D12" s="7">
        <v>4</v>
      </c>
    </row>
    <row r="13" spans="1:16" x14ac:dyDescent="0.25">
      <c r="B13" s="7">
        <v>8</v>
      </c>
      <c r="C13" s="7">
        <v>8</v>
      </c>
      <c r="D13" s="7">
        <v>7</v>
      </c>
    </row>
    <row r="14" spans="1:16" x14ac:dyDescent="0.25">
      <c r="B14" s="7">
        <v>9</v>
      </c>
      <c r="C14" s="7">
        <v>9</v>
      </c>
      <c r="D14" s="7">
        <v>9</v>
      </c>
    </row>
    <row r="15" spans="1:16" x14ac:dyDescent="0.25">
      <c r="B15" s="10">
        <v>10</v>
      </c>
      <c r="C15" s="10">
        <v>10</v>
      </c>
      <c r="D15" s="10">
        <v>10</v>
      </c>
    </row>
    <row r="27" spans="2:16" x14ac:dyDescent="0.25">
      <c r="B27" s="6" t="s">
        <v>24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9" spans="2:16" s="3" customFormat="1" ht="28.5" x14ac:dyDescent="0.25">
      <c r="B29" s="11" t="s">
        <v>9</v>
      </c>
      <c r="C29" s="11" t="s">
        <v>10</v>
      </c>
      <c r="D29" s="11" t="s">
        <v>11</v>
      </c>
      <c r="E29" s="11" t="s">
        <v>12</v>
      </c>
      <c r="F29" s="11" t="s">
        <v>13</v>
      </c>
      <c r="G29" s="11" t="s">
        <v>21</v>
      </c>
      <c r="H29" s="11" t="s">
        <v>23</v>
      </c>
      <c r="I29" s="12" t="s">
        <v>7</v>
      </c>
      <c r="J29" s="4"/>
      <c r="K29" s="4"/>
      <c r="L29" s="4"/>
      <c r="M29" s="4"/>
    </row>
    <row r="30" spans="2:16" x14ac:dyDescent="0.25">
      <c r="B30" s="9">
        <f>B6</f>
        <v>1</v>
      </c>
      <c r="C30" s="9">
        <f>C6</f>
        <v>1</v>
      </c>
      <c r="D30" s="9">
        <f t="shared" ref="D30" si="0">D6</f>
        <v>1</v>
      </c>
      <c r="E30" s="9">
        <f>C30-C$42</f>
        <v>-4.5</v>
      </c>
      <c r="F30" s="9">
        <f>D30-D$42</f>
        <v>-3.9000000000000004</v>
      </c>
      <c r="G30" s="9">
        <f>E30^2</f>
        <v>20.25</v>
      </c>
      <c r="H30" s="9">
        <f>F30^2</f>
        <v>15.210000000000003</v>
      </c>
      <c r="I30" s="9">
        <f>E30*F30</f>
        <v>17.55</v>
      </c>
    </row>
    <row r="31" spans="2:16" x14ac:dyDescent="0.25">
      <c r="B31" s="7">
        <f t="shared" ref="B31:D39" si="1">B7</f>
        <v>2</v>
      </c>
      <c r="C31" s="7">
        <f t="shared" si="1"/>
        <v>2</v>
      </c>
      <c r="D31" s="7">
        <f t="shared" si="1"/>
        <v>7</v>
      </c>
      <c r="E31" s="7">
        <f t="shared" ref="E31:E39" si="2">C31-C$42</f>
        <v>-3.5</v>
      </c>
      <c r="F31" s="7">
        <f t="shared" ref="F31:F39" si="3">D31-D$42</f>
        <v>2.0999999999999996</v>
      </c>
      <c r="G31" s="7">
        <f t="shared" ref="G31:G39" si="4">E31^2</f>
        <v>12.25</v>
      </c>
      <c r="H31" s="7">
        <f t="shared" ref="H31:H39" si="5">F31^2</f>
        <v>4.4099999999999984</v>
      </c>
      <c r="I31" s="7">
        <f>E31*F31</f>
        <v>-7.3499999999999988</v>
      </c>
    </row>
    <row r="32" spans="2:16" x14ac:dyDescent="0.25">
      <c r="B32" s="7">
        <f t="shared" si="1"/>
        <v>3</v>
      </c>
      <c r="C32" s="7">
        <f t="shared" si="1"/>
        <v>3</v>
      </c>
      <c r="D32" s="7">
        <f t="shared" si="1"/>
        <v>2</v>
      </c>
      <c r="E32" s="7">
        <f t="shared" si="2"/>
        <v>-2.5</v>
      </c>
      <c r="F32" s="7">
        <f t="shared" si="3"/>
        <v>-2.9000000000000004</v>
      </c>
      <c r="G32" s="7">
        <f t="shared" si="4"/>
        <v>6.25</v>
      </c>
      <c r="H32" s="7">
        <f t="shared" si="5"/>
        <v>8.4100000000000019</v>
      </c>
      <c r="I32" s="7">
        <f t="shared" ref="I32:I39" si="6">E32*F32</f>
        <v>7.2500000000000009</v>
      </c>
    </row>
    <row r="33" spans="2:16" x14ac:dyDescent="0.25">
      <c r="B33" s="7">
        <f t="shared" si="1"/>
        <v>4</v>
      </c>
      <c r="C33" s="7">
        <f t="shared" si="1"/>
        <v>4</v>
      </c>
      <c r="D33" s="7">
        <f t="shared" si="1"/>
        <v>0</v>
      </c>
      <c r="E33" s="7">
        <f t="shared" si="2"/>
        <v>-1.5</v>
      </c>
      <c r="F33" s="7">
        <f t="shared" si="3"/>
        <v>-4.9000000000000004</v>
      </c>
      <c r="G33" s="7">
        <f t="shared" si="4"/>
        <v>2.25</v>
      </c>
      <c r="H33" s="7">
        <f t="shared" si="5"/>
        <v>24.010000000000005</v>
      </c>
      <c r="I33" s="7">
        <f t="shared" si="6"/>
        <v>7.3500000000000005</v>
      </c>
    </row>
    <row r="34" spans="2:16" x14ac:dyDescent="0.25">
      <c r="B34" s="7">
        <f t="shared" si="1"/>
        <v>5</v>
      </c>
      <c r="C34" s="7">
        <f t="shared" si="1"/>
        <v>5</v>
      </c>
      <c r="D34" s="7">
        <f t="shared" si="1"/>
        <v>8</v>
      </c>
      <c r="E34" s="7">
        <f t="shared" si="2"/>
        <v>-0.5</v>
      </c>
      <c r="F34" s="7">
        <f t="shared" si="3"/>
        <v>3.0999999999999996</v>
      </c>
      <c r="G34" s="7">
        <f t="shared" si="4"/>
        <v>0.25</v>
      </c>
      <c r="H34" s="7">
        <f t="shared" si="5"/>
        <v>9.6099999999999977</v>
      </c>
      <c r="I34" s="7">
        <f t="shared" si="6"/>
        <v>-1.5499999999999998</v>
      </c>
    </row>
    <row r="35" spans="2:16" x14ac:dyDescent="0.25">
      <c r="B35" s="7">
        <f t="shared" si="1"/>
        <v>6</v>
      </c>
      <c r="C35" s="7">
        <f t="shared" si="1"/>
        <v>6</v>
      </c>
      <c r="D35" s="7">
        <f t="shared" si="1"/>
        <v>1</v>
      </c>
      <c r="E35" s="7">
        <f t="shared" si="2"/>
        <v>0.5</v>
      </c>
      <c r="F35" s="7">
        <f t="shared" si="3"/>
        <v>-3.9000000000000004</v>
      </c>
      <c r="G35" s="7">
        <f t="shared" si="4"/>
        <v>0.25</v>
      </c>
      <c r="H35" s="7">
        <f t="shared" si="5"/>
        <v>15.210000000000003</v>
      </c>
      <c r="I35" s="7">
        <f t="shared" si="6"/>
        <v>-1.9500000000000002</v>
      </c>
    </row>
    <row r="36" spans="2:16" x14ac:dyDescent="0.25">
      <c r="B36" s="7">
        <f t="shared" si="1"/>
        <v>7</v>
      </c>
      <c r="C36" s="7">
        <f t="shared" si="1"/>
        <v>7</v>
      </c>
      <c r="D36" s="7">
        <f t="shared" si="1"/>
        <v>4</v>
      </c>
      <c r="E36" s="7">
        <f t="shared" si="2"/>
        <v>1.5</v>
      </c>
      <c r="F36" s="7">
        <f t="shared" si="3"/>
        <v>-0.90000000000000036</v>
      </c>
      <c r="G36" s="7">
        <f t="shared" si="4"/>
        <v>2.25</v>
      </c>
      <c r="H36" s="7">
        <f t="shared" si="5"/>
        <v>0.81000000000000061</v>
      </c>
      <c r="I36" s="7">
        <f t="shared" si="6"/>
        <v>-1.3500000000000005</v>
      </c>
    </row>
    <row r="37" spans="2:16" x14ac:dyDescent="0.25">
      <c r="B37" s="7">
        <f t="shared" si="1"/>
        <v>8</v>
      </c>
      <c r="C37" s="7">
        <f t="shared" si="1"/>
        <v>8</v>
      </c>
      <c r="D37" s="7">
        <f t="shared" si="1"/>
        <v>7</v>
      </c>
      <c r="E37" s="7">
        <f t="shared" si="2"/>
        <v>2.5</v>
      </c>
      <c r="F37" s="7">
        <f t="shared" si="3"/>
        <v>2.0999999999999996</v>
      </c>
      <c r="G37" s="7">
        <f t="shared" si="4"/>
        <v>6.25</v>
      </c>
      <c r="H37" s="7">
        <f t="shared" si="5"/>
        <v>4.4099999999999984</v>
      </c>
      <c r="I37" s="7">
        <f t="shared" si="6"/>
        <v>5.2499999999999991</v>
      </c>
    </row>
    <row r="38" spans="2:16" x14ac:dyDescent="0.25">
      <c r="B38" s="7">
        <f t="shared" si="1"/>
        <v>9</v>
      </c>
      <c r="C38" s="7">
        <f t="shared" si="1"/>
        <v>9</v>
      </c>
      <c r="D38" s="7">
        <f t="shared" si="1"/>
        <v>9</v>
      </c>
      <c r="E38" s="7">
        <f t="shared" si="2"/>
        <v>3.5</v>
      </c>
      <c r="F38" s="7">
        <f t="shared" si="3"/>
        <v>4.0999999999999996</v>
      </c>
      <c r="G38" s="7">
        <f t="shared" si="4"/>
        <v>12.25</v>
      </c>
      <c r="H38" s="7">
        <f t="shared" si="5"/>
        <v>16.809999999999999</v>
      </c>
      <c r="I38" s="7">
        <f t="shared" si="6"/>
        <v>14.349999999999998</v>
      </c>
    </row>
    <row r="39" spans="2:16" x14ac:dyDescent="0.25">
      <c r="B39" s="10">
        <f t="shared" si="1"/>
        <v>10</v>
      </c>
      <c r="C39" s="10">
        <f t="shared" si="1"/>
        <v>10</v>
      </c>
      <c r="D39" s="10">
        <f t="shared" si="1"/>
        <v>10</v>
      </c>
      <c r="E39" s="10">
        <f t="shared" si="2"/>
        <v>4.5</v>
      </c>
      <c r="F39" s="10">
        <f t="shared" si="3"/>
        <v>5.0999999999999996</v>
      </c>
      <c r="G39" s="10">
        <f t="shared" si="4"/>
        <v>20.25</v>
      </c>
      <c r="H39" s="10">
        <f t="shared" si="5"/>
        <v>26.009999999999998</v>
      </c>
      <c r="I39" s="10">
        <f t="shared" si="6"/>
        <v>22.95</v>
      </c>
    </row>
    <row r="41" spans="2:16" s="3" customFormat="1" ht="28.5" x14ac:dyDescent="0.25">
      <c r="B41" s="11" t="s">
        <v>22</v>
      </c>
      <c r="C41" s="12" t="s">
        <v>1</v>
      </c>
      <c r="D41" s="12" t="s">
        <v>2</v>
      </c>
      <c r="E41" s="12" t="s">
        <v>3</v>
      </c>
      <c r="F41" s="12" t="s">
        <v>4</v>
      </c>
      <c r="G41" s="12" t="s">
        <v>5</v>
      </c>
      <c r="H41" s="12" t="s">
        <v>6</v>
      </c>
      <c r="I41" s="12" t="s">
        <v>8</v>
      </c>
      <c r="J41" s="11" t="s">
        <v>14</v>
      </c>
      <c r="K41" s="11" t="s">
        <v>15</v>
      </c>
      <c r="L41" s="11" t="s">
        <v>16</v>
      </c>
      <c r="M41" s="11" t="s">
        <v>17</v>
      </c>
      <c r="N41" s="11" t="s">
        <v>18</v>
      </c>
      <c r="O41" s="11" t="s">
        <v>19</v>
      </c>
      <c r="P41" s="11" t="s">
        <v>20</v>
      </c>
    </row>
    <row r="42" spans="2:16" x14ac:dyDescent="0.25">
      <c r="B42" s="9">
        <f>COUNT(B30:B39)</f>
        <v>10</v>
      </c>
      <c r="C42" s="9">
        <f>AVERAGE(C30:C39)</f>
        <v>5.5</v>
      </c>
      <c r="D42" s="9">
        <f>AVERAGE(D30:D39)</f>
        <v>4.9000000000000004</v>
      </c>
      <c r="E42" s="9">
        <f>SUM(E30:E39)</f>
        <v>0</v>
      </c>
      <c r="F42" s="9">
        <f>SUM(F30:F39)</f>
        <v>0</v>
      </c>
      <c r="G42" s="9">
        <f t="shared" ref="G42:H42" si="7">SUM(G30:G39)</f>
        <v>82.5</v>
      </c>
      <c r="H42" s="9">
        <f t="shared" si="7"/>
        <v>124.9</v>
      </c>
      <c r="I42" s="9">
        <f>SUM(I30:I39)</f>
        <v>62.5</v>
      </c>
      <c r="J42" s="9">
        <f>G42/B42</f>
        <v>8.25</v>
      </c>
      <c r="K42" s="9">
        <f>H42/B42</f>
        <v>12.49</v>
      </c>
      <c r="L42" s="9">
        <f>I42/B42</f>
        <v>6.25</v>
      </c>
      <c r="M42" s="9">
        <f>SQRT(J42)</f>
        <v>2.8722813232690143</v>
      </c>
      <c r="N42" s="9">
        <f>SQRT(K42)</f>
        <v>3.5341194094144583</v>
      </c>
      <c r="O42" s="13">
        <f>L42/(M42*N42)</f>
        <v>0.61570378568695372</v>
      </c>
      <c r="P42" s="13">
        <f>O42^2</f>
        <v>0.37909115170924623</v>
      </c>
    </row>
    <row r="43" spans="2:16" x14ac:dyDescent="0.25">
      <c r="B43" s="10"/>
      <c r="C43" s="10"/>
      <c r="D43" s="10"/>
      <c r="E43" s="10"/>
      <c r="F43" s="10"/>
      <c r="G43" s="10"/>
      <c r="H43" s="10"/>
      <c r="I43" s="10"/>
      <c r="J43" s="10">
        <f>_xlfn.VAR.P(C30:C39)</f>
        <v>8.25</v>
      </c>
      <c r="K43" s="10">
        <f>_xlfn.VAR.P(D30:D39)</f>
        <v>12.49</v>
      </c>
      <c r="L43" s="10">
        <f>_xlfn.COVARIANCE.P(C30:C39,D30:D39)</f>
        <v>6.25</v>
      </c>
      <c r="M43" s="10">
        <f>_xlfn.STDEV.P(C30:C39)</f>
        <v>2.8722813232690143</v>
      </c>
      <c r="N43" s="10">
        <f>_xlfn.STDEV.P(D30:D39)</f>
        <v>3.5341194094144583</v>
      </c>
      <c r="O43" s="14">
        <f>CORREL(C30:C39,D30:D39)</f>
        <v>0.61570378568695372</v>
      </c>
      <c r="P43" s="14">
        <f>RSQ(D30:D39,C30:C39)</f>
        <v>0.37909115170924623</v>
      </c>
    </row>
    <row r="45" spans="2:16" x14ac:dyDescent="0.25">
      <c r="P45" s="5" t="str">
        <f>"相関係数 "&amp;TEXT(O42,"0.00") &amp; "  決定係数 " &amp; TEXT(P42,"0.00")</f>
        <v>相関係数 0.62  決定係数 0.38</v>
      </c>
    </row>
  </sheetData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2017-12-26T14:59:17Z</dcterms:modified>
</cp:coreProperties>
</file>